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4960" yWindow="720" windowWidth="43640" windowHeight="253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J18" i="1"/>
  <c r="L18" i="1"/>
  <c r="F10" i="1"/>
  <c r="G10" i="1"/>
  <c r="I10" i="1"/>
  <c r="J10" i="1"/>
  <c r="L10" i="1"/>
  <c r="G25" i="1"/>
  <c r="J25" i="1"/>
  <c r="K18" i="1"/>
  <c r="K10" i="1"/>
</calcChain>
</file>

<file path=xl/comments1.xml><?xml version="1.0" encoding="utf-8"?>
<comments xmlns="http://schemas.openxmlformats.org/spreadsheetml/2006/main">
  <authors>
    <author>Fernando Jiménez</author>
  </authors>
  <commentList>
    <comment ref="B6" authorId="0">
      <text>
        <r>
          <rPr>
            <b/>
            <sz val="9"/>
            <color indexed="81"/>
            <rFont val="Calibri"/>
            <family val="2"/>
          </rPr>
          <t xml:space="preserve">EN ESTE CASO LOS VALORES DE AHORRO DE GAS  HAY QUE CONFIRMARLOS CON VIGILAWELD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 xml:space="preserve">DATOS DE GAS HABITUALES  </t>
        </r>
      </text>
    </comment>
    <comment ref="F8" authorId="0">
      <text>
        <r>
          <rPr>
            <b/>
            <sz val="9"/>
            <color indexed="81"/>
            <rFont val="Calibri"/>
            <family val="2"/>
          </rPr>
          <t xml:space="preserve">ESTOS CONSUMOS  SI NO DISPONEMOS DE VIGILAWELD  SE CALCULAN AUTOMÁTICAMENTE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Calibri"/>
            <family val="2"/>
          </rPr>
          <t xml:space="preserve">EL PRECIO OSCILA ENTRE 1€ PARA EL M3 DE GRANEL HASTA LOS 7 € DE BOTRLLA  en las mezclas habituales </t>
        </r>
      </text>
    </comment>
    <comment ref="K8" authorId="0">
      <text>
        <r>
          <rPr>
            <b/>
            <sz val="9"/>
            <color indexed="81"/>
            <rFont val="Calibri"/>
            <family val="2"/>
          </rPr>
          <t xml:space="preserve">amortizacion del equipo por  un importe de  1250 €  sin IVA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 xml:space="preserve">caudal en litros de gas por minuto  que vemos en el rotámetro  y que es el aplicado normalmente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cálculo de segundos aproximado que dura la soldadura de todos los cordones de la pieza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 xml:space="preserve">numero de cordones de soldadura que tiene cada pieza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el consumo del vigilaweld  se hace en base a 10 Lit/min de soldadura y 8 de posflujo   caudales  que se han  mostrado suficientes y con un diferencial de  seguridad  de 2 lit/min  a 150 Amperios de arco . Sin Vigilaweld NO SE PUEDE TRABAJAR CON ESTE GAS  SIN TENER PROBLEMAS ….</t>
        </r>
      </text>
    </comment>
    <comment ref="L9" authorId="0">
      <text>
        <r>
          <rPr>
            <b/>
            <sz val="9"/>
            <color indexed="81"/>
            <rFont val="Calibri"/>
            <family val="2"/>
          </rPr>
          <t xml:space="preserve">22 DIAS DE TRABAJO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ESTOS CONSUMOS  SON MEDIDOS CON VIGILAWELD  EN BASE AL CONSUMO DE UN LOTE , CON Y SIN REGULACION</t>
        </r>
      </text>
    </comment>
    <comment ref="H16" authorId="0">
      <text>
        <r>
          <rPr>
            <b/>
            <sz val="9"/>
            <color indexed="81"/>
            <rFont val="Calibri"/>
            <family val="2"/>
          </rPr>
          <t xml:space="preserve">EL PRECIO OSCILA ENTRE 1€ PARA EL M3 DE GRANEL HASTA LOS 7 € DE BOTRLLA </t>
        </r>
      </text>
    </comment>
    <comment ref="F17" authorId="0">
      <text>
        <r>
          <rPr>
            <b/>
            <sz val="9"/>
            <color indexed="81"/>
            <rFont val="Calibri"/>
            <family val="2"/>
          </rPr>
          <t xml:space="preserve">CON EL VIGILAWELD TRABAJANDO COMO CAUDALIMETRO Y EL CAUDAL  USADO  ANTERIORMENTE </t>
        </r>
      </text>
    </comment>
    <comment ref="L17" authorId="0">
      <text>
        <r>
          <rPr>
            <b/>
            <sz val="9"/>
            <color indexed="81"/>
            <rFont val="Calibri"/>
            <family val="2"/>
          </rPr>
          <t xml:space="preserve">22 DIAS DE TRABAJO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CALCULADO  CON DATOS TOMADOS DEL VIGILAWELD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Calibri"/>
            <family val="2"/>
          </rPr>
          <t xml:space="preserve">CONFIRMAR CIFRA REAL  POR OFERTA COMERCIAL 
</t>
        </r>
      </text>
    </comment>
    <comment ref="J23" authorId="0">
      <text>
        <r>
          <rPr>
            <sz val="9"/>
            <color indexed="81"/>
            <rFont val="Calibri"/>
            <family val="2"/>
          </rPr>
          <t>RENTABILIDAD POR APARATO   , se ha restado el importe de  12 cuotas  de renting  al ahorro de 11 meses de trabajo  , no incluye rentabilidad renting  , que  es gasto deducible  en su totalidad</t>
        </r>
      </text>
    </comment>
    <comment ref="G24" authorId="0">
      <text>
        <r>
          <rPr>
            <b/>
            <sz val="9"/>
            <color indexed="81"/>
            <rFont val="Calibri"/>
            <family val="2"/>
          </rPr>
          <t xml:space="preserve">22 DIAS DE TRABAJO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<sst xmlns="http://schemas.openxmlformats.org/spreadsheetml/2006/main" count="52" uniqueCount="36">
  <si>
    <t xml:space="preserve">PIEZAS DIA </t>
  </si>
  <si>
    <t>CON VIGILA</t>
  </si>
  <si>
    <t xml:space="preserve">PRECIO GAS </t>
  </si>
  <si>
    <t>AHORRO DIARIO</t>
  </si>
  <si>
    <t>€UROS</t>
  </si>
  <si>
    <t xml:space="preserve">segundos </t>
  </si>
  <si>
    <t>DATOS GAS pieza</t>
  </si>
  <si>
    <t>caudal lit/m.</t>
  </si>
  <si>
    <t>promedio</t>
  </si>
  <si>
    <t>AMORTIZ.</t>
  </si>
  <si>
    <t>€ / M3</t>
  </si>
  <si>
    <t xml:space="preserve">LITROS GAS </t>
  </si>
  <si>
    <t>DIAS  LABOR</t>
  </si>
  <si>
    <t>CONSUMO PIEZA lit/min.</t>
  </si>
  <si>
    <t>cordones</t>
  </si>
  <si>
    <t>ANTERIOR</t>
  </si>
  <si>
    <t xml:space="preserve">CALCULADOR AUTOMÁTICO  DE  AHORRO DE GAS CON DATOS TOMADOS DEL VIGILAWELD </t>
  </si>
  <si>
    <t>CLIENTE:</t>
  </si>
  <si>
    <t>prueba realizada por :</t>
  </si>
  <si>
    <t>FECHA:</t>
  </si>
  <si>
    <t>REF. CELDA:</t>
  </si>
  <si>
    <t>REF. PIEZA:</t>
  </si>
  <si>
    <t>TIPO GAS :</t>
  </si>
  <si>
    <t>observaciones:</t>
  </si>
  <si>
    <t xml:space="preserve">estos datos son meramente  informativos  , no tienen efecto contractual </t>
  </si>
  <si>
    <t>AHORRO €</t>
  </si>
  <si>
    <t>MENSUAL</t>
  </si>
  <si>
    <t xml:space="preserve">CUOTA MENSUAL RENTING </t>
  </si>
  <si>
    <t>OPCION COMPRA POR RENTING</t>
  </si>
  <si>
    <t>RENTABILIDAD  NETA  €</t>
  </si>
  <si>
    <t>A 24 MESES ( aproximada )</t>
  </si>
  <si>
    <r>
      <t>ANUAL (</t>
    </r>
    <r>
      <rPr>
        <sz val="9"/>
        <color theme="1"/>
        <rFont val="Calibri"/>
        <scheme val="minor"/>
      </rPr>
      <t>11 meses produccion</t>
    </r>
    <r>
      <rPr>
        <sz val="10"/>
        <color theme="1"/>
        <rFont val="Calibri"/>
        <scheme val="minor"/>
      </rPr>
      <t xml:space="preserve"> )</t>
    </r>
  </si>
  <si>
    <r>
      <t xml:space="preserve">SIMULADOR  AUTOMÁTICO  DE  AHORRO DE GAS DEL VIGILAWELD ( </t>
    </r>
    <r>
      <rPr>
        <sz val="12"/>
        <color rgb="FFFF0000"/>
        <rFont val="Calibri"/>
        <family val="2"/>
        <scheme val="minor"/>
      </rPr>
      <t>SIN VIGILAWELD</t>
    </r>
    <r>
      <rPr>
        <sz val="12"/>
        <color theme="1"/>
        <rFont val="Calibri"/>
        <family val="2"/>
        <scheme val="minor"/>
      </rPr>
      <t xml:space="preserve"> ) a 150 Amp.</t>
    </r>
  </si>
  <si>
    <t xml:space="preserve">rellenar  totalmente los datos de  la cabecera </t>
  </si>
  <si>
    <t xml:space="preserve">RELLENAR SOLO CASILLAS EN VERDE .   estos datos son meramente  informativos  , no tienen efecto contractual      </t>
  </si>
  <si>
    <t xml:space="preserve">RELLENAR SOLO CASILLAS EN VERDE ,  estos datos son meramente  informativos  , no tienen efecto contractual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</si>
</sst>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4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color rgb="FF3366FF"/>
      <name val="Calibri"/>
      <scheme val="minor"/>
    </font>
    <font>
      <sz val="9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0" xfId="0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11" xfId="0" applyFill="1" applyBorder="1"/>
    <xf numFmtId="0" fontId="0" fillId="5" borderId="17" xfId="0" applyFill="1" applyBorder="1"/>
    <xf numFmtId="0" fontId="0" fillId="5" borderId="12" xfId="0" applyFill="1" applyBorder="1" applyAlignment="1">
      <alignment horizontal="center"/>
    </xf>
    <xf numFmtId="0" fontId="0" fillId="5" borderId="15" xfId="0" applyFill="1" applyBorder="1"/>
    <xf numFmtId="0" fontId="7" fillId="5" borderId="15" xfId="0" applyFont="1" applyFill="1" applyBorder="1"/>
    <xf numFmtId="0" fontId="0" fillId="6" borderId="13" xfId="0" applyFill="1" applyBorder="1" applyProtection="1"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6" xfId="0" applyFill="1" applyBorder="1" applyProtection="1">
      <protection locked="0"/>
    </xf>
    <xf numFmtId="15" fontId="0" fillId="6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12" xfId="0" applyFill="1" applyBorder="1" applyAlignment="1" applyProtection="1">
      <alignment horizontal="center"/>
      <protection locked="0"/>
    </xf>
    <xf numFmtId="0" fontId="7" fillId="5" borderId="15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</cellXfs>
  <cellStyles count="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711200</xdr:colOff>
      <xdr:row>0</xdr:row>
      <xdr:rowOff>6350</xdr:rowOff>
    </xdr:from>
    <xdr:to>
      <xdr:col>7</xdr:col>
      <xdr:colOff>6350</xdr:colOff>
      <xdr:row>0</xdr:row>
      <xdr:rowOff>781050</xdr:rowOff>
    </xdr:to>
    <xdr:pic>
      <xdr:nvPicPr>
        <xdr:cNvPr id="2" name="Imagen 1" descr="Sin títul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6350"/>
          <a:ext cx="259715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6"/>
  <sheetViews>
    <sheetView tabSelected="1" zoomScale="200" zoomScaleNormal="200" zoomScalePageLayoutView="200" workbookViewId="0">
      <selection activeCell="G25" sqref="G25"/>
    </sheetView>
  </sheetViews>
  <sheetFormatPr baseColWidth="10" defaultRowHeight="15" x14ac:dyDescent="0"/>
  <cols>
    <col min="1" max="1" width="6.83203125" customWidth="1"/>
  </cols>
  <sheetData>
    <row r="1" spans="2:12" ht="65" customHeight="1" thickBot="1">
      <c r="F1" s="35"/>
      <c r="G1" s="35"/>
      <c r="H1" s="35"/>
    </row>
    <row r="2" spans="2:12" ht="17" customHeight="1" thickTop="1" thickBot="1">
      <c r="B2" s="19" t="s">
        <v>17</v>
      </c>
      <c r="C2" s="42"/>
      <c r="D2" s="42"/>
      <c r="E2" s="20" t="s">
        <v>19</v>
      </c>
      <c r="F2" s="27"/>
      <c r="G2" s="21" t="s">
        <v>20</v>
      </c>
      <c r="H2" s="33"/>
      <c r="I2" s="34"/>
      <c r="J2" s="19" t="s">
        <v>21</v>
      </c>
      <c r="K2" s="24"/>
    </row>
    <row r="3" spans="2:12" ht="17" customHeight="1" thickBot="1">
      <c r="B3" s="43" t="s">
        <v>18</v>
      </c>
      <c r="C3" s="44"/>
      <c r="D3" s="25"/>
      <c r="E3" s="23" t="s">
        <v>23</v>
      </c>
      <c r="F3" s="45"/>
      <c r="G3" s="45"/>
      <c r="H3" s="45"/>
      <c r="I3" s="46"/>
      <c r="J3" s="22" t="s">
        <v>22</v>
      </c>
      <c r="K3" s="26"/>
    </row>
    <row r="4" spans="2:12" ht="17" customHeight="1" thickTop="1">
      <c r="D4" s="31" t="s">
        <v>33</v>
      </c>
      <c r="E4" s="31"/>
      <c r="F4" s="31"/>
      <c r="G4" s="31"/>
      <c r="H4" s="31"/>
      <c r="I4" s="31"/>
    </row>
    <row r="5" spans="2:12" ht="17" customHeight="1" thickBot="1">
      <c r="D5" s="30"/>
      <c r="E5" s="30"/>
      <c r="F5" s="30"/>
      <c r="G5" s="30"/>
      <c r="H5" s="30"/>
      <c r="I5" s="30"/>
    </row>
    <row r="6" spans="2:12" ht="16" customHeight="1" thickTop="1">
      <c r="B6" s="37" t="s">
        <v>32</v>
      </c>
      <c r="C6" s="37"/>
      <c r="D6" s="37"/>
      <c r="E6" s="37"/>
      <c r="F6" s="37"/>
      <c r="G6" s="37"/>
      <c r="H6" s="37"/>
      <c r="I6" s="37"/>
      <c r="J6" s="37"/>
      <c r="K6" s="37"/>
    </row>
    <row r="7" spans="2:12" ht="16" thickBot="1"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2:12" ht="16" thickTop="1">
      <c r="B8" s="2" t="s">
        <v>0</v>
      </c>
      <c r="C8" s="39" t="s">
        <v>6</v>
      </c>
      <c r="D8" s="40"/>
      <c r="E8" s="41"/>
      <c r="F8" s="32" t="s">
        <v>13</v>
      </c>
      <c r="G8" s="32"/>
      <c r="H8" s="2" t="s">
        <v>2</v>
      </c>
      <c r="I8" s="32" t="s">
        <v>3</v>
      </c>
      <c r="J8" s="32"/>
      <c r="K8" s="16" t="s">
        <v>9</v>
      </c>
      <c r="L8" s="28" t="s">
        <v>25</v>
      </c>
    </row>
    <row r="9" spans="2:12" ht="16" thickBot="1">
      <c r="B9" s="1" t="s">
        <v>8</v>
      </c>
      <c r="C9" s="3" t="s">
        <v>7</v>
      </c>
      <c r="D9" s="17" t="s">
        <v>5</v>
      </c>
      <c r="E9" s="4" t="s">
        <v>14</v>
      </c>
      <c r="F9" s="5" t="s">
        <v>15</v>
      </c>
      <c r="G9" s="6" t="s">
        <v>1</v>
      </c>
      <c r="H9" s="1" t="s">
        <v>10</v>
      </c>
      <c r="I9" s="5" t="s">
        <v>11</v>
      </c>
      <c r="J9" s="6" t="s">
        <v>4</v>
      </c>
      <c r="K9" s="18" t="s">
        <v>12</v>
      </c>
      <c r="L9" s="18" t="s">
        <v>26</v>
      </c>
    </row>
    <row r="10" spans="2:12" ht="31" customHeight="1" thickTop="1" thickBot="1">
      <c r="B10" s="8"/>
      <c r="C10" s="8"/>
      <c r="D10" s="8"/>
      <c r="E10" s="8"/>
      <c r="F10" s="11">
        <f>(D10/60)*C10+(E10*0.65)</f>
        <v>0</v>
      </c>
      <c r="G10" s="11">
        <f>(D10/60)*10</f>
        <v>0</v>
      </c>
      <c r="H10" s="12"/>
      <c r="I10" s="14">
        <f>B10*(F10-G10)</f>
        <v>0</v>
      </c>
      <c r="J10" s="13">
        <f>(I10/1000)*H10</f>
        <v>0</v>
      </c>
      <c r="K10" s="14" t="e">
        <f>1250/J10</f>
        <v>#DIV/0!</v>
      </c>
      <c r="L10" s="53">
        <f>J10*22</f>
        <v>0</v>
      </c>
    </row>
    <row r="11" spans="2:12" ht="16" thickTop="1">
      <c r="B11" s="51" t="s">
        <v>34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2:12">
      <c r="B12" s="29"/>
      <c r="C12" s="29"/>
      <c r="D12" s="31"/>
      <c r="E12" s="31"/>
      <c r="F12" s="31"/>
      <c r="G12" s="31"/>
      <c r="H12" s="31"/>
      <c r="I12" s="31"/>
    </row>
    <row r="13" spans="2:12" ht="16" thickBot="1"/>
    <row r="14" spans="2:12" ht="16" thickTop="1">
      <c r="B14" s="37" t="s">
        <v>16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2:12" ht="16" thickBot="1"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2:12" ht="16" thickTop="1">
      <c r="B16" s="2" t="s">
        <v>0</v>
      </c>
      <c r="C16" s="68"/>
      <c r="D16" s="69"/>
      <c r="E16" s="70"/>
      <c r="F16" s="36" t="s">
        <v>13</v>
      </c>
      <c r="G16" s="36"/>
      <c r="H16" s="2" t="s">
        <v>2</v>
      </c>
      <c r="I16" s="32" t="s">
        <v>3</v>
      </c>
      <c r="J16" s="32"/>
      <c r="K16" s="16" t="s">
        <v>9</v>
      </c>
      <c r="L16" s="28" t="s">
        <v>25</v>
      </c>
    </row>
    <row r="17" spans="2:12" ht="16" thickBot="1">
      <c r="B17" s="1" t="s">
        <v>8</v>
      </c>
      <c r="C17" s="71"/>
      <c r="D17" s="72"/>
      <c r="E17" s="73"/>
      <c r="F17" s="9" t="s">
        <v>15</v>
      </c>
      <c r="G17" s="10" t="s">
        <v>1</v>
      </c>
      <c r="H17" s="1" t="s">
        <v>10</v>
      </c>
      <c r="I17" s="5" t="s">
        <v>11</v>
      </c>
      <c r="J17" s="6" t="s">
        <v>4</v>
      </c>
      <c r="K17" s="18" t="s">
        <v>12</v>
      </c>
      <c r="L17" s="18" t="s">
        <v>26</v>
      </c>
    </row>
    <row r="18" spans="2:12" ht="31" customHeight="1" thickTop="1" thickBot="1">
      <c r="B18" s="15"/>
      <c r="C18" s="74"/>
      <c r="D18" s="74"/>
      <c r="E18" s="74"/>
      <c r="F18" s="12"/>
      <c r="G18" s="12"/>
      <c r="H18" s="12"/>
      <c r="I18" s="14">
        <f>B18*(F18-G18)</f>
        <v>0</v>
      </c>
      <c r="J18" s="13">
        <f>(I18/1000)*H18</f>
        <v>0</v>
      </c>
      <c r="K18" s="14" t="e">
        <f>1250/J18</f>
        <v>#DIV/0!</v>
      </c>
      <c r="L18" s="53">
        <f>J18*22</f>
        <v>0</v>
      </c>
    </row>
    <row r="19" spans="2:12" ht="17" customHeight="1" thickTop="1">
      <c r="B19" s="51" t="s">
        <v>35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2:12">
      <c r="D20" s="31"/>
      <c r="E20" s="31"/>
      <c r="F20" s="31"/>
      <c r="G20" s="31"/>
      <c r="H20" s="31"/>
      <c r="I20" s="31"/>
    </row>
    <row r="21" spans="2:12">
      <c r="H21" s="7"/>
    </row>
    <row r="22" spans="2:12" ht="16" thickBot="1">
      <c r="G22" s="64" t="s">
        <v>28</v>
      </c>
      <c r="H22" s="65"/>
      <c r="I22" s="65"/>
      <c r="J22" s="65"/>
      <c r="K22" s="65"/>
      <c r="L22" s="66"/>
    </row>
    <row r="23" spans="2:12" ht="16" thickTop="1">
      <c r="G23" s="28" t="s">
        <v>25</v>
      </c>
      <c r="H23" s="47" t="s">
        <v>27</v>
      </c>
      <c r="I23" s="48"/>
      <c r="J23" s="57" t="s">
        <v>29</v>
      </c>
      <c r="K23" s="58"/>
      <c r="L23" s="59"/>
    </row>
    <row r="24" spans="2:12" ht="16" thickBot="1">
      <c r="G24" s="18" t="s">
        <v>26</v>
      </c>
      <c r="H24" s="49" t="s">
        <v>30</v>
      </c>
      <c r="I24" s="50"/>
      <c r="J24" s="55" t="s">
        <v>31</v>
      </c>
      <c r="K24" s="56"/>
      <c r="L24" s="60"/>
    </row>
    <row r="25" spans="2:12" ht="32" customHeight="1" thickTop="1" thickBot="1">
      <c r="G25" s="54">
        <f>J18*22</f>
        <v>0</v>
      </c>
      <c r="H25" s="52">
        <v>66</v>
      </c>
      <c r="I25" s="52"/>
      <c r="J25" s="61">
        <f>(G25*11)-(H25*12)</f>
        <v>-792</v>
      </c>
      <c r="K25" s="62"/>
      <c r="L25" s="63"/>
    </row>
    <row r="26" spans="2:12" ht="16" thickTop="1">
      <c r="G26" s="67" t="s">
        <v>24</v>
      </c>
      <c r="H26" s="67"/>
      <c r="I26" s="67"/>
      <c r="J26" s="67"/>
      <c r="K26" s="67"/>
      <c r="L26" s="67"/>
    </row>
  </sheetData>
  <sheetProtection sheet="1" objects="1" scenarios="1"/>
  <mergeCells count="26">
    <mergeCell ref="H25:I25"/>
    <mergeCell ref="D20:I20"/>
    <mergeCell ref="J23:L23"/>
    <mergeCell ref="J24:L24"/>
    <mergeCell ref="J25:L25"/>
    <mergeCell ref="G22:L22"/>
    <mergeCell ref="G26:L26"/>
    <mergeCell ref="H23:I23"/>
    <mergeCell ref="H24:I24"/>
    <mergeCell ref="H2:I2"/>
    <mergeCell ref="F1:H1"/>
    <mergeCell ref="F16:G16"/>
    <mergeCell ref="I16:J16"/>
    <mergeCell ref="B19:K19"/>
    <mergeCell ref="B6:K7"/>
    <mergeCell ref="F8:G8"/>
    <mergeCell ref="I8:J8"/>
    <mergeCell ref="B11:K11"/>
    <mergeCell ref="B14:K15"/>
    <mergeCell ref="C8:E8"/>
    <mergeCell ref="C16:E16"/>
    <mergeCell ref="C2:D2"/>
    <mergeCell ref="B3:C3"/>
    <mergeCell ref="F3:I3"/>
    <mergeCell ref="D12:I12"/>
    <mergeCell ref="D4:I4"/>
  </mergeCells>
  <phoneticPr fontId="6" type="noConversion"/>
  <pageMargins left="0.75000000000000011" right="0.75000000000000011" top="1" bottom="1" header="0.5" footer="0.5"/>
  <pageSetup paperSize="9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Jiménez</dc:creator>
  <cp:lastModifiedBy>Fernando Jiménez</cp:lastModifiedBy>
  <cp:lastPrinted>2017-11-07T10:06:02Z</cp:lastPrinted>
  <dcterms:created xsi:type="dcterms:W3CDTF">2017-11-07T07:30:54Z</dcterms:created>
  <dcterms:modified xsi:type="dcterms:W3CDTF">2017-11-11T10:17:58Z</dcterms:modified>
</cp:coreProperties>
</file>